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rect_Geometry_Spectroscopy_Group\Mail-in\ARCS\"/>
    </mc:Choice>
  </mc:AlternateContent>
  <xr:revisionPtr revIDLastSave="0" documentId="8_{5F61DDF1-386C-4B46-952D-13DF3CC13269}" xr6:coauthVersionLast="47" xr6:coauthVersionMax="47" xr10:uidLastSave="{00000000-0000-0000-0000-000000000000}"/>
  <bookViews>
    <workbookView xWindow="750" yWindow="2250" windowWidth="37155" windowHeight="18420" xr2:uid="{3E58D10F-BCDA-4795-8A48-04EB1C60E8F3}"/>
  </bookViews>
  <sheets>
    <sheet name="ARCS mail-in" sheetId="1" r:id="rId1"/>
  </sheets>
  <externalReferences>
    <externalReference r:id="rId2"/>
  </externalReferences>
  <definedNames>
    <definedName name="SampleNameLIst">[1]SAMPLES!$B$7:$B$9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I36" i="1" s="1"/>
  <c r="J36" i="1" s="1"/>
  <c r="H36" i="1"/>
  <c r="G37" i="1"/>
  <c r="H37" i="1"/>
  <c r="G38" i="1"/>
  <c r="I38" i="1" s="1"/>
  <c r="J38" i="1" s="1"/>
  <c r="H38" i="1"/>
  <c r="G39" i="1"/>
  <c r="H39" i="1"/>
  <c r="G40" i="1"/>
  <c r="I40" i="1" s="1"/>
  <c r="J40" i="1" s="1"/>
  <c r="H40" i="1"/>
  <c r="G41" i="1"/>
  <c r="H41" i="1"/>
  <c r="G42" i="1"/>
  <c r="I42" i="1" s="1"/>
  <c r="J42" i="1" s="1"/>
  <c r="H42" i="1"/>
  <c r="G43" i="1"/>
  <c r="H43" i="1"/>
  <c r="G44" i="1"/>
  <c r="I44" i="1" s="1"/>
  <c r="J44" i="1" s="1"/>
  <c r="H4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H17" i="1"/>
  <c r="G17" i="1"/>
  <c r="H16" i="1"/>
  <c r="G16" i="1"/>
  <c r="H15" i="1"/>
  <c r="G15" i="1"/>
  <c r="P15" i="1"/>
  <c r="Q15" i="1"/>
  <c r="K15" i="1"/>
  <c r="I43" i="1" l="1"/>
  <c r="J43" i="1" s="1"/>
  <c r="I41" i="1"/>
  <c r="J41" i="1" s="1"/>
  <c r="I39" i="1"/>
  <c r="J39" i="1" s="1"/>
  <c r="I37" i="1"/>
  <c r="J37" i="1" s="1"/>
  <c r="I35" i="1"/>
  <c r="J35" i="1" s="1"/>
  <c r="I31" i="1"/>
  <c r="J31" i="1" s="1"/>
  <c r="I29" i="1"/>
  <c r="J29" i="1" s="1"/>
  <c r="I33" i="1"/>
  <c r="J33" i="1" s="1"/>
  <c r="I17" i="1"/>
  <c r="I34" i="1"/>
  <c r="J34" i="1" s="1"/>
  <c r="I32" i="1"/>
  <c r="J32" i="1" s="1"/>
  <c r="I30" i="1"/>
  <c r="J30" i="1" s="1"/>
  <c r="I28" i="1"/>
  <c r="J28" i="1" s="1"/>
  <c r="I18" i="1"/>
  <c r="I19" i="1"/>
  <c r="I27" i="1"/>
  <c r="J27" i="1" s="1"/>
  <c r="I25" i="1"/>
  <c r="I23" i="1"/>
  <c r="I21" i="1"/>
  <c r="I26" i="1"/>
  <c r="I24" i="1"/>
  <c r="I22" i="1"/>
  <c r="I20" i="1"/>
  <c r="I16" i="1"/>
  <c r="I15" i="1"/>
  <c r="J15" i="1" s="1"/>
  <c r="J16" i="1" l="1"/>
  <c r="J17" i="1" s="1"/>
  <c r="J18" i="1" s="1"/>
  <c r="J19" i="1" s="1"/>
  <c r="J20" i="1" s="1"/>
  <c r="J21" i="1" s="1"/>
  <c r="J22" i="1" s="1"/>
  <c r="J23" i="1" s="1"/>
  <c r="J24" i="1" s="1"/>
  <c r="J25" i="1" s="1"/>
  <c r="J26" i="1" s="1"/>
</calcChain>
</file>

<file path=xl/sharedStrings.xml><?xml version="1.0" encoding="utf-8"?>
<sst xmlns="http://schemas.openxmlformats.org/spreadsheetml/2006/main" count="55" uniqueCount="47">
  <si>
    <t>IPTS number</t>
  </si>
  <si>
    <t>PI and PI's email</t>
  </si>
  <si>
    <t>Lattice constants</t>
  </si>
  <si>
    <t>Sample Name</t>
  </si>
  <si>
    <t>Chemical Formula (e.g. H2O)</t>
  </si>
  <si>
    <t>mass (g)</t>
  </si>
  <si>
    <r>
      <t>a (</t>
    </r>
    <r>
      <rPr>
        <b/>
        <sz val="11"/>
        <color theme="1"/>
        <rFont val="Calibri"/>
        <family val="2"/>
      </rPr>
      <t>Å</t>
    </r>
    <r>
      <rPr>
        <b/>
        <sz val="10.65"/>
        <color theme="1"/>
        <rFont val="Calibri"/>
        <family val="2"/>
      </rPr>
      <t>)</t>
    </r>
  </si>
  <si>
    <t>b (Å)</t>
  </si>
  <si>
    <t>c (Å)</t>
  </si>
  <si>
    <r>
      <rPr>
        <b/>
        <sz val="11"/>
        <color theme="1"/>
        <rFont val="Calibri"/>
        <family val="2"/>
      </rPr>
      <t>α</t>
    </r>
    <r>
      <rPr>
        <b/>
        <sz val="10.65"/>
        <color theme="1"/>
        <rFont val="Calibri"/>
        <family val="2"/>
      </rPr>
      <t xml:space="preserve"> </t>
    </r>
    <r>
      <rPr>
        <b/>
        <sz val="11"/>
        <color theme="1"/>
        <rFont val="Aptos Narrow"/>
        <family val="2"/>
        <scheme val="minor"/>
      </rPr>
      <t>(deg)</t>
    </r>
  </si>
  <si>
    <r>
      <rPr>
        <b/>
        <sz val="11"/>
        <color theme="1"/>
        <rFont val="Calibri"/>
        <family val="2"/>
      </rPr>
      <t>β</t>
    </r>
    <r>
      <rPr>
        <b/>
        <sz val="10.65"/>
        <color theme="1"/>
        <rFont val="Calibri"/>
        <family val="2"/>
      </rPr>
      <t xml:space="preserve"> </t>
    </r>
    <r>
      <rPr>
        <b/>
        <sz val="11"/>
        <color theme="1"/>
        <rFont val="Aptos Narrow"/>
        <family val="2"/>
        <scheme val="minor"/>
      </rPr>
      <t>(deg)</t>
    </r>
  </si>
  <si>
    <r>
      <rPr>
        <b/>
        <sz val="11"/>
        <color theme="1"/>
        <rFont val="Calibri"/>
        <family val="2"/>
      </rPr>
      <t>γ</t>
    </r>
    <r>
      <rPr>
        <b/>
        <sz val="10.65"/>
        <color theme="1"/>
        <rFont val="Calibri"/>
        <family val="2"/>
      </rPr>
      <t xml:space="preserve"> </t>
    </r>
    <r>
      <rPr>
        <b/>
        <sz val="11"/>
        <color theme="1"/>
        <rFont val="Aptos Narrow"/>
        <family val="2"/>
        <scheme val="minor"/>
      </rPr>
      <t>(deg)</t>
    </r>
  </si>
  <si>
    <t>Z</t>
  </si>
  <si>
    <t>Solid density (g/cm^3)</t>
  </si>
  <si>
    <t>ITEMS</t>
  </si>
  <si>
    <t>Empty</t>
  </si>
  <si>
    <t>Sample 2 Name</t>
  </si>
  <si>
    <t>Position</t>
  </si>
  <si>
    <t>Maximum Measurement time (hours)</t>
  </si>
  <si>
    <t>NOTES</t>
  </si>
  <si>
    <t>Incident Energy (meV)</t>
  </si>
  <si>
    <t>Time to set Temperature (minutes)</t>
  </si>
  <si>
    <t>Time to set Config. (minutes)</t>
  </si>
  <si>
    <t>Elapsed Time for commands (minutes)</t>
  </si>
  <si>
    <t>Total Elapsed time (hours)</t>
  </si>
  <si>
    <t>Changer</t>
  </si>
  <si>
    <t>Resolution</t>
  </si>
  <si>
    <t>Flux</t>
  </si>
  <si>
    <t>Sample (pull down menu)</t>
  </si>
  <si>
    <t>Flux / Resolution (pull down menu)</t>
  </si>
  <si>
    <t>Time Constants (consult staff if a change is needed)</t>
  </si>
  <si>
    <t>Time to change incident energy (minutes)</t>
  </si>
  <si>
    <t>Time to change chopper (minutes)</t>
  </si>
  <si>
    <t>Time to equilibrate temperature (minutes)</t>
  </si>
  <si>
    <t>Cooling rate, linear (K/min)</t>
  </si>
  <si>
    <t>Warming rate, linear (K/min)</t>
  </si>
  <si>
    <t>empty can</t>
  </si>
  <si>
    <t>Title</t>
  </si>
  <si>
    <t>Sample 1 Name</t>
  </si>
  <si>
    <t>ABCD</t>
  </si>
  <si>
    <t>EFGH</t>
  </si>
  <si>
    <t>Initial configuration</t>
  </si>
  <si>
    <t>Instrument</t>
  </si>
  <si>
    <t>ARCS</t>
  </si>
  <si>
    <t>Temp. (K)  (10 to 600 K)</t>
  </si>
  <si>
    <t>Coulombs per minute at 1.8MW, 1.3GeV</t>
  </si>
  <si>
    <t>Proton Charge (Coulombs)  (5.0 C/hour at 1.8 MW 1.3GeV)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</si>
</sst>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b/>
      <sz val="10.6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1" fillId="0" borderId="0" xfId="0" applyFont="1"/>
    <xf numFmtId="0" fontId="1" fillId="2" borderId="1" xfId="0" applyFont="1" applyFill="1" applyBorder="1"/>
    <xf numFmtId="2" fontId="0" fillId="0" borderId="0" xfId="0" applyNumberFormat="1"/>
    <xf numFmtId="0" fontId="1" fillId="0" borderId="2" xfId="0" applyFont="1" applyBorder="1" applyAlignment="1">
      <alignment wrapText="1"/>
    </xf>
    <xf numFmtId="0" fontId="0" fillId="2" borderId="2" xfId="0" applyFill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2" borderId="16" xfId="0" applyFill="1" applyBorder="1"/>
    <xf numFmtId="0" fontId="1" fillId="0" borderId="7" xfId="0" applyFont="1" applyBorder="1"/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164" fontId="0" fillId="4" borderId="1" xfId="0" applyNumberFormat="1" applyFill="1" applyBorder="1"/>
    <xf numFmtId="164" fontId="0" fillId="4" borderId="6" xfId="0" applyNumberFormat="1" applyFill="1" applyBorder="1"/>
    <xf numFmtId="0" fontId="0" fillId="4" borderId="18" xfId="0" applyFill="1" applyBorder="1"/>
    <xf numFmtId="164" fontId="0" fillId="4" borderId="16" xfId="0" applyNumberFormat="1" applyFill="1" applyBorder="1"/>
    <xf numFmtId="0" fontId="0" fillId="4" borderId="16" xfId="0" applyFill="1" applyBorder="1"/>
    <xf numFmtId="0" fontId="0" fillId="4" borderId="0" xfId="0" applyFill="1"/>
    <xf numFmtId="165" fontId="0" fillId="4" borderId="0" xfId="0" applyNumberFormat="1" applyFill="1"/>
    <xf numFmtId="0" fontId="0" fillId="4" borderId="17" xfId="0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14" xfId="0" applyFill="1" applyBorder="1" applyAlignment="1">
      <alignment horizontal="right"/>
    </xf>
    <xf numFmtId="0" fontId="0" fillId="4" borderId="15" xfId="0" applyFill="1" applyBorder="1" applyAlignment="1">
      <alignment horizontal="right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4" borderId="13" xfId="0" applyFill="1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57151</xdr:rowOff>
    </xdr:from>
    <xdr:to>
      <xdr:col>10</xdr:col>
      <xdr:colOff>609600</xdr:colOff>
      <xdr:row>0</xdr:row>
      <xdr:rowOff>1390651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C38D1D63-FA76-47C8-AAA2-87ABC8D8AC41}"/>
            </a:ext>
          </a:extLst>
        </xdr:cNvPr>
        <xdr:cNvSpPr/>
      </xdr:nvSpPr>
      <xdr:spPr>
        <a:xfrm>
          <a:off x="219076" y="57151"/>
          <a:ext cx="11277599" cy="1333500"/>
        </a:xfrm>
        <a:prstGeom prst="roundRect">
          <a:avLst/>
        </a:prstGeom>
        <a:solidFill>
          <a:srgbClr val="E7E6E6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Please edit only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green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cells.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1) SAMPLES:  Enter sample name, formula and optional information in up to three rows. If you would like an empty can measured for background subtraction, enter "Empty" for the Sample Name.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2) MEASUREMENTS:  For each line, enter values for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Temp. (K)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Sample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(pull down menu),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Incident Energy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,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Flux/Res.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(pull down menu), and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Proton Charge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to measure.  Adjust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Maximum Time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according to time alloted.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3) Save file with a new name and email to instrument team.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    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228600</xdr:colOff>
      <xdr:row>0</xdr:row>
      <xdr:rowOff>1609725</xdr:rowOff>
    </xdr:from>
    <xdr:to>
      <xdr:col>2</xdr:col>
      <xdr:colOff>542925</xdr:colOff>
      <xdr:row>0</xdr:row>
      <xdr:rowOff>1884045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62DEC40A-1F1F-4513-A719-FF8692D2C8F6}"/>
            </a:ext>
          </a:extLst>
        </xdr:cNvPr>
        <xdr:cNvSpPr/>
      </xdr:nvSpPr>
      <xdr:spPr>
        <a:xfrm>
          <a:off x="228600" y="1609725"/>
          <a:ext cx="3838575" cy="274320"/>
        </a:xfrm>
        <a:prstGeom prst="roundRect">
          <a:avLst/>
        </a:prstGeom>
        <a:solidFill>
          <a:srgbClr val="70AD47">
            <a:lumMod val="20000"/>
            <a:lumOff val="80000"/>
          </a:srgbClr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ENTER VALUES in Green Cells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866774</xdr:colOff>
      <xdr:row>0</xdr:row>
      <xdr:rowOff>1600201</xdr:rowOff>
    </xdr:from>
    <xdr:to>
      <xdr:col>5</xdr:col>
      <xdr:colOff>38099</xdr:colOff>
      <xdr:row>0</xdr:row>
      <xdr:rowOff>1874521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A215618-A919-4353-BB50-5ED372E396A2}"/>
            </a:ext>
          </a:extLst>
        </xdr:cNvPr>
        <xdr:cNvSpPr/>
      </xdr:nvSpPr>
      <xdr:spPr>
        <a:xfrm>
          <a:off x="4391024" y="1600201"/>
          <a:ext cx="2667000" cy="274320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DO NOT ENTER VALUES in Blue Cells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476250</xdr:colOff>
      <xdr:row>0</xdr:row>
      <xdr:rowOff>1628776</xdr:rowOff>
    </xdr:from>
    <xdr:to>
      <xdr:col>9</xdr:col>
      <xdr:colOff>224362</xdr:colOff>
      <xdr:row>0</xdr:row>
      <xdr:rowOff>1903096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4F8797E8-970E-491C-B41D-68E47F7A5B88}"/>
            </a:ext>
          </a:extLst>
        </xdr:cNvPr>
        <xdr:cNvSpPr/>
      </xdr:nvSpPr>
      <xdr:spPr>
        <a:xfrm>
          <a:off x="7496175" y="1628776"/>
          <a:ext cx="2881837" cy="274320"/>
        </a:xfrm>
        <a:prstGeom prst="roundRect">
          <a:avLst/>
        </a:prstGeom>
        <a:solidFill>
          <a:srgbClr val="FFCC66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OPTIONAL INFO in Orange Cells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RNLData.ornl.gov\Home\vua\ARCS%20IPTS%202025-A\Mail-in%20info\ARCS_Measurement_template_Mail_in_powders_2024-09-13.xlsm" TargetMode="External"/><Relationship Id="rId1" Type="http://schemas.openxmlformats.org/officeDocument/2006/relationships/externalLinkPath" Target="file:///\\ORNLData.ornl.gov\Home\vua\ARCS%20IPTS%202025-A\Mail-in%20info\ARCS_Measurement_template_Mail_in_powders_2024-09-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PLES"/>
      <sheetName val="MEASUREMENTS"/>
      <sheetName val="Time constants"/>
    </sheetNames>
    <sheetDataSet>
      <sheetData sheetId="0">
        <row r="7">
          <cell r="B7" t="str">
            <v>Empty</v>
          </cell>
        </row>
        <row r="8">
          <cell r="B8" t="str">
            <v>Sample 2 Name</v>
          </cell>
        </row>
        <row r="9">
          <cell r="B9" t="str">
            <v>Sample 3 Name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0B31C-82AE-4863-9C84-F6168C86772E}">
  <dimension ref="A1:Q59"/>
  <sheetViews>
    <sheetView tabSelected="1" topLeftCell="A4" workbookViewId="0">
      <selection activeCell="F13" sqref="F13"/>
    </sheetView>
  </sheetViews>
  <sheetFormatPr defaultRowHeight="15" x14ac:dyDescent="0.25"/>
  <cols>
    <col min="1" max="1" width="31.85546875" customWidth="1"/>
    <col min="2" max="2" width="21" customWidth="1"/>
    <col min="3" max="3" width="30.42578125" customWidth="1"/>
    <col min="4" max="5" width="11" customWidth="1"/>
    <col min="6" max="6" width="12.42578125" customWidth="1"/>
    <col min="7" max="7" width="12.85546875" customWidth="1"/>
    <col min="8" max="8" width="11" customWidth="1"/>
    <col min="9" max="9" width="10.7109375" customWidth="1"/>
    <col min="10" max="11" width="11" customWidth="1"/>
    <col min="12" max="12" width="12.42578125" customWidth="1"/>
    <col min="13" max="14" width="11" customWidth="1"/>
  </cols>
  <sheetData>
    <row r="1" spans="1:17" ht="154.5" customHeight="1" x14ac:dyDescent="0.25"/>
    <row r="2" spans="1:17" ht="30.75" customHeight="1" x14ac:dyDescent="0.25">
      <c r="B2" s="1" t="s">
        <v>42</v>
      </c>
      <c r="C2" s="19" t="s">
        <v>43</v>
      </c>
    </row>
    <row r="3" spans="1:17" ht="30" customHeight="1" x14ac:dyDescent="0.25">
      <c r="B3" s="1" t="s">
        <v>0</v>
      </c>
      <c r="C3" s="17"/>
      <c r="E3" s="3"/>
    </row>
    <row r="4" spans="1:17" ht="30" customHeight="1" x14ac:dyDescent="0.25">
      <c r="B4" s="1" t="s">
        <v>1</v>
      </c>
      <c r="C4" s="17"/>
      <c r="E4" s="3"/>
    </row>
    <row r="5" spans="1:17" x14ac:dyDescent="0.25">
      <c r="E5" s="3" t="s">
        <v>2</v>
      </c>
    </row>
    <row r="6" spans="1:17" x14ac:dyDescent="0.25"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  <c r="K6" s="1" t="s">
        <v>12</v>
      </c>
      <c r="L6" s="1" t="s">
        <v>13</v>
      </c>
      <c r="M6" s="1" t="s">
        <v>17</v>
      </c>
      <c r="N6" s="1" t="s">
        <v>14</v>
      </c>
    </row>
    <row r="7" spans="1:17" x14ac:dyDescent="0.25">
      <c r="B7" s="4" t="s">
        <v>38</v>
      </c>
      <c r="C7" s="2" t="s">
        <v>39</v>
      </c>
      <c r="D7" s="16"/>
      <c r="E7" s="16"/>
      <c r="F7" s="16"/>
      <c r="G7" s="16"/>
      <c r="H7" s="16"/>
      <c r="I7" s="16"/>
      <c r="J7" s="16"/>
      <c r="K7" s="16"/>
      <c r="L7" s="16"/>
      <c r="M7" s="20">
        <v>1</v>
      </c>
      <c r="N7" s="20">
        <v>11111</v>
      </c>
    </row>
    <row r="8" spans="1:17" x14ac:dyDescent="0.25">
      <c r="B8" s="4" t="s">
        <v>16</v>
      </c>
      <c r="C8" s="2" t="s">
        <v>40</v>
      </c>
      <c r="D8" s="16"/>
      <c r="E8" s="16"/>
      <c r="F8" s="16"/>
      <c r="G8" s="16"/>
      <c r="H8" s="16"/>
      <c r="I8" s="16"/>
      <c r="J8" s="16"/>
      <c r="K8" s="16"/>
      <c r="L8" s="16"/>
      <c r="M8" s="20">
        <v>2</v>
      </c>
      <c r="N8" s="20">
        <v>22222</v>
      </c>
    </row>
    <row r="9" spans="1:17" x14ac:dyDescent="0.25">
      <c r="B9" s="4" t="s">
        <v>15</v>
      </c>
      <c r="C9" s="2" t="s">
        <v>36</v>
      </c>
      <c r="D9" s="16"/>
      <c r="E9" s="16"/>
      <c r="F9" s="16"/>
      <c r="G9" s="16"/>
      <c r="H9" s="16"/>
      <c r="I9" s="16"/>
      <c r="J9" s="16"/>
      <c r="K9" s="16"/>
      <c r="L9" s="16"/>
      <c r="M9" s="20">
        <v>3</v>
      </c>
      <c r="N9" s="20">
        <v>-1</v>
      </c>
    </row>
    <row r="11" spans="1:17" ht="15.75" thickBot="1" x14ac:dyDescent="0.3"/>
    <row r="12" spans="1:17" ht="60.75" thickBot="1" x14ac:dyDescent="0.3">
      <c r="G12" s="5"/>
      <c r="I12" s="6" t="s">
        <v>18</v>
      </c>
      <c r="J12" s="7">
        <v>24</v>
      </c>
    </row>
    <row r="13" spans="1:17" ht="90.75" thickTop="1" x14ac:dyDescent="0.25">
      <c r="A13" s="15" t="s">
        <v>19</v>
      </c>
      <c r="B13" s="8" t="s">
        <v>44</v>
      </c>
      <c r="C13" s="9" t="s">
        <v>28</v>
      </c>
      <c r="D13" s="10" t="s">
        <v>20</v>
      </c>
      <c r="E13" s="10" t="s">
        <v>29</v>
      </c>
      <c r="F13" s="10" t="s">
        <v>46</v>
      </c>
      <c r="G13" s="10" t="s">
        <v>21</v>
      </c>
      <c r="H13" s="10" t="s">
        <v>22</v>
      </c>
      <c r="I13" s="10" t="s">
        <v>23</v>
      </c>
      <c r="J13" s="11" t="s">
        <v>24</v>
      </c>
      <c r="K13" s="34" t="s">
        <v>37</v>
      </c>
      <c r="L13" s="35"/>
      <c r="M13" s="35"/>
      <c r="N13" s="35"/>
      <c r="O13" s="36"/>
      <c r="P13" s="12" t="s">
        <v>25</v>
      </c>
      <c r="Q13" s="13" t="s">
        <v>14</v>
      </c>
    </row>
    <row r="14" spans="1:17" x14ac:dyDescent="0.25">
      <c r="A14" s="20" t="s">
        <v>41</v>
      </c>
      <c r="B14" s="20">
        <v>295</v>
      </c>
      <c r="C14" s="20"/>
      <c r="D14" s="20">
        <v>60</v>
      </c>
      <c r="E14" s="19" t="s">
        <v>26</v>
      </c>
      <c r="F14" s="20"/>
      <c r="G14" s="21"/>
      <c r="H14" s="21"/>
      <c r="I14" s="22"/>
      <c r="J14" s="20"/>
      <c r="K14" s="37"/>
      <c r="L14" s="37"/>
      <c r="M14" s="37"/>
      <c r="N14" s="37"/>
      <c r="O14" s="37"/>
      <c r="P14" s="20"/>
      <c r="Q14" s="23"/>
    </row>
    <row r="15" spans="1:17" x14ac:dyDescent="0.25">
      <c r="A15" s="2"/>
      <c r="B15" s="2">
        <v>100</v>
      </c>
      <c r="C15" s="17" t="s">
        <v>38</v>
      </c>
      <c r="D15" s="2">
        <v>100</v>
      </c>
      <c r="E15" s="17" t="s">
        <v>26</v>
      </c>
      <c r="F15" s="2">
        <v>4</v>
      </c>
      <c r="G15" s="24">
        <f>IF(B15&gt;0,IF(B14&gt;B15,(B14-B15)/$C$58,(B15-B14)/$C$59)+IF(B14=B15,0,$C$57),"")</f>
        <v>124.875</v>
      </c>
      <c r="H15" s="25">
        <f>IF(OR(E15="Resolution",E15="Flux"),IF(E15=E14,0,1)*$C$55+IF(D15=D14,0,1)*$C$54,"")</f>
        <v>5</v>
      </c>
      <c r="I15" s="24">
        <f>IF(IF(F15="",0,F15/$C$56)+IF(G15="",0,G15)+IF(H15="",0,H15)=0,"",IF(F15="",0,F15/$C$56)+IF(G15="",0,G15)+IF(H15="",0,H15))</f>
        <v>178.02314814814815</v>
      </c>
      <c r="J15" s="24">
        <f t="shared" ref="J15" si="0">IF(I15="","",I15/60+J14)</f>
        <v>2.9670524691358025</v>
      </c>
      <c r="K15" s="28" t="str">
        <f>IF(C15="","",TEXT(C15,"0") &amp;"  " &amp; TEXT(E15,"0") &amp; " " &amp; TEXT(D15,"0.0") &amp; " meV  " &amp; "T=" &amp; TEXT(B15,"0.00") &amp; " K  " &amp;TEXT(F15,"0.00") &amp; "C")</f>
        <v>Sample 1 Name  Resolution 100.0 meV  T=100.00 K  4.00C</v>
      </c>
      <c r="L15" s="29"/>
      <c r="M15" s="29"/>
      <c r="N15" s="29"/>
      <c r="O15" s="30"/>
      <c r="P15" s="20">
        <f t="shared" ref="P15:P44" si="1">IF(B15="","",(VLOOKUP(C15,$B$7:$N$9,12,FALSE)-1)*120)</f>
        <v>0</v>
      </c>
      <c r="Q15" s="20">
        <f t="shared" ref="Q15:Q44" si="2">IF(C15="","",VLOOKUP(C15,$B$7:$N$9,13,FALSE))</f>
        <v>11111</v>
      </c>
    </row>
    <row r="16" spans="1:17" x14ac:dyDescent="0.25">
      <c r="A16" s="2"/>
      <c r="B16" s="2">
        <v>100</v>
      </c>
      <c r="C16" s="17" t="s">
        <v>16</v>
      </c>
      <c r="D16" s="2">
        <v>100</v>
      </c>
      <c r="E16" s="17" t="s">
        <v>26</v>
      </c>
      <c r="F16" s="2">
        <v>4</v>
      </c>
      <c r="G16" s="24">
        <f>IF(B16&gt;0,IF(B15&gt;B16,(B15-B16)/$C$58,(B16-B15)/$C$59)+IF(B15=B16,0,$C$57),"")</f>
        <v>0</v>
      </c>
      <c r="H16" s="25">
        <f>IF(OR(E16="Resolution",E16="Flux"),IF(E16=E15,0,1)*$C$55+IF(D16=D15,0,1)*$C$54,"")</f>
        <v>0</v>
      </c>
      <c r="I16" s="24">
        <f>IF(IF(F16="",0,F16/$C$56)+IF(G16="",0,G16)+IF(H16="",0,H16)=0,"",IF(F16="",0,F16/$C$56)+IF(G16="",0,G16)+IF(H16="",0,H16))</f>
        <v>48.148148148148145</v>
      </c>
      <c r="J16" s="24">
        <f t="shared" ref="J16:J17" si="3">IF(I16="","",I16/60+J15)</f>
        <v>3.7695216049382716</v>
      </c>
      <c r="K16" s="28" t="str">
        <f t="shared" ref="K16:K44" si="4">IF(C16="","",TEXT(C16,"0") &amp;"  " &amp; TEXT(E16,"0") &amp; " " &amp; TEXT(D16,"0.0") &amp; " meV  " &amp; "T=" &amp; TEXT(B16,"0.00") &amp; " K  " &amp;TEXT(F16,"0.00") &amp; "C")</f>
        <v>Sample 2 Name  Resolution 100.0 meV  T=100.00 K  4.00C</v>
      </c>
      <c r="L16" s="29"/>
      <c r="M16" s="29"/>
      <c r="N16" s="29"/>
      <c r="O16" s="30"/>
      <c r="P16" s="20">
        <f t="shared" si="1"/>
        <v>120</v>
      </c>
      <c r="Q16" s="20">
        <f t="shared" si="2"/>
        <v>22222</v>
      </c>
    </row>
    <row r="17" spans="1:17" x14ac:dyDescent="0.25">
      <c r="A17" s="2"/>
      <c r="B17" s="2">
        <v>100</v>
      </c>
      <c r="C17" s="17" t="s">
        <v>15</v>
      </c>
      <c r="D17" s="2">
        <v>100</v>
      </c>
      <c r="E17" s="17" t="s">
        <v>26</v>
      </c>
      <c r="F17" s="2">
        <v>4</v>
      </c>
      <c r="G17" s="24">
        <f>IF(B17&gt;0,IF(B16&gt;B17,(B16-B17)/$C$58,(B17-B16)/$C$59)+IF(B16=B17,0,$C$57),"")</f>
        <v>0</v>
      </c>
      <c r="H17" s="25">
        <f>IF(OR(E17="Resolution",E17="Flux"),IF(E17=E16,0,1)*$C$55+IF(D17=D16,0,1)*$C$54,"")</f>
        <v>0</v>
      </c>
      <c r="I17" s="24">
        <f>IF(IF(F17="",0,F17/$C$56)+IF(G17="",0,G17)+IF(H17="",0,H17)=0,"",IF(F17="",0,F17/$C$56)+IF(G17="",0,G17)+IF(H17="",0,H17))</f>
        <v>48.148148148148145</v>
      </c>
      <c r="J17" s="24">
        <f t="shared" si="3"/>
        <v>4.5719907407407403</v>
      </c>
      <c r="K17" s="28" t="str">
        <f t="shared" si="4"/>
        <v>Empty  Resolution 100.0 meV  T=100.00 K  4.00C</v>
      </c>
      <c r="L17" s="29"/>
      <c r="M17" s="29"/>
      <c r="N17" s="29"/>
      <c r="O17" s="30"/>
      <c r="P17" s="20">
        <f t="shared" si="1"/>
        <v>240</v>
      </c>
      <c r="Q17" s="20">
        <f t="shared" si="2"/>
        <v>-1</v>
      </c>
    </row>
    <row r="18" spans="1:17" x14ac:dyDescent="0.25">
      <c r="A18" s="2"/>
      <c r="B18" s="2">
        <v>200</v>
      </c>
      <c r="C18" s="17" t="s">
        <v>38</v>
      </c>
      <c r="D18" s="2">
        <v>30</v>
      </c>
      <c r="E18" s="17" t="s">
        <v>27</v>
      </c>
      <c r="F18" s="2">
        <v>2</v>
      </c>
      <c r="G18" s="24">
        <f t="shared" ref="G18:G44" si="5">IF(B18&gt;0,IF(B17&gt;B18,(B17-B18)/$C$58,(B18-B17)/$C$59)+IF(B17=B18,0,$C$57),"")</f>
        <v>28</v>
      </c>
      <c r="H18" s="25">
        <f t="shared" ref="H18:H44" si="6">IF(OR(E18="Resolution",E18="Flux"),IF(E18=E17,0,1)*$C$55+IF(D18=D17,0,1)*$C$54,"")</f>
        <v>20</v>
      </c>
      <c r="I18" s="24">
        <f t="shared" ref="I18:I44" si="7">IF(IF(F18="",0,F18/$C$56)+IF(G18="",0,G18)+IF(H18="",0,H18)=0,"",IF(F18="",0,F18/$C$56)+IF(G18="",0,G18)+IF(H18="",0,H18))</f>
        <v>72.074074074074076</v>
      </c>
      <c r="J18" s="24">
        <f t="shared" ref="J18:J44" si="8">IF(I18="","",I18/60+J17)</f>
        <v>5.7732253086419751</v>
      </c>
      <c r="K18" s="28" t="str">
        <f t="shared" si="4"/>
        <v>Sample 1 Name  Flux 30.0 meV  T=200.00 K  2.00C</v>
      </c>
      <c r="L18" s="29"/>
      <c r="M18" s="29"/>
      <c r="N18" s="29"/>
      <c r="O18" s="30"/>
      <c r="P18" s="20">
        <f t="shared" si="1"/>
        <v>0</v>
      </c>
      <c r="Q18" s="20">
        <f t="shared" si="2"/>
        <v>11111</v>
      </c>
    </row>
    <row r="19" spans="1:17" x14ac:dyDescent="0.25">
      <c r="A19" s="2"/>
      <c r="B19" s="2"/>
      <c r="C19" s="17"/>
      <c r="D19" s="2"/>
      <c r="E19" s="17"/>
      <c r="F19" s="2"/>
      <c r="G19" s="24" t="str">
        <f t="shared" si="5"/>
        <v/>
      </c>
      <c r="H19" s="25" t="str">
        <f t="shared" si="6"/>
        <v/>
      </c>
      <c r="I19" s="24" t="str">
        <f t="shared" si="7"/>
        <v/>
      </c>
      <c r="J19" s="24" t="str">
        <f t="shared" si="8"/>
        <v/>
      </c>
      <c r="K19" s="28" t="str">
        <f t="shared" si="4"/>
        <v/>
      </c>
      <c r="L19" s="29"/>
      <c r="M19" s="29"/>
      <c r="N19" s="29"/>
      <c r="O19" s="30"/>
      <c r="P19" s="20" t="str">
        <f t="shared" si="1"/>
        <v/>
      </c>
      <c r="Q19" s="20" t="str">
        <f t="shared" si="2"/>
        <v/>
      </c>
    </row>
    <row r="20" spans="1:17" x14ac:dyDescent="0.25">
      <c r="A20" s="2"/>
      <c r="B20" s="2"/>
      <c r="C20" s="17"/>
      <c r="D20" s="2"/>
      <c r="E20" s="17"/>
      <c r="F20" s="2"/>
      <c r="G20" s="24" t="str">
        <f t="shared" si="5"/>
        <v/>
      </c>
      <c r="H20" s="25" t="str">
        <f t="shared" si="6"/>
        <v/>
      </c>
      <c r="I20" s="24" t="str">
        <f t="shared" si="7"/>
        <v/>
      </c>
      <c r="J20" s="24" t="str">
        <f t="shared" si="8"/>
        <v/>
      </c>
      <c r="K20" s="28" t="str">
        <f t="shared" si="4"/>
        <v/>
      </c>
      <c r="L20" s="29"/>
      <c r="M20" s="29"/>
      <c r="N20" s="29"/>
      <c r="O20" s="30"/>
      <c r="P20" s="20" t="str">
        <f t="shared" si="1"/>
        <v/>
      </c>
      <c r="Q20" s="20" t="str">
        <f t="shared" si="2"/>
        <v/>
      </c>
    </row>
    <row r="21" spans="1:17" x14ac:dyDescent="0.25">
      <c r="A21" s="2"/>
      <c r="B21" s="2"/>
      <c r="C21" s="17"/>
      <c r="D21" s="2"/>
      <c r="E21" s="17"/>
      <c r="F21" s="2"/>
      <c r="G21" s="24" t="str">
        <f t="shared" si="5"/>
        <v/>
      </c>
      <c r="H21" s="25" t="str">
        <f t="shared" si="6"/>
        <v/>
      </c>
      <c r="I21" s="24" t="str">
        <f t="shared" si="7"/>
        <v/>
      </c>
      <c r="J21" s="24" t="str">
        <f t="shared" si="8"/>
        <v/>
      </c>
      <c r="K21" s="28" t="str">
        <f t="shared" si="4"/>
        <v/>
      </c>
      <c r="L21" s="29"/>
      <c r="M21" s="29"/>
      <c r="N21" s="29"/>
      <c r="O21" s="30"/>
      <c r="P21" s="20" t="str">
        <f t="shared" si="1"/>
        <v/>
      </c>
      <c r="Q21" s="20" t="str">
        <f t="shared" si="2"/>
        <v/>
      </c>
    </row>
    <row r="22" spans="1:17" x14ac:dyDescent="0.25">
      <c r="A22" s="2"/>
      <c r="B22" s="2"/>
      <c r="C22" s="17"/>
      <c r="D22" s="2"/>
      <c r="E22" s="17"/>
      <c r="F22" s="2"/>
      <c r="G22" s="24" t="str">
        <f t="shared" si="5"/>
        <v/>
      </c>
      <c r="H22" s="25" t="str">
        <f t="shared" si="6"/>
        <v/>
      </c>
      <c r="I22" s="24" t="str">
        <f t="shared" si="7"/>
        <v/>
      </c>
      <c r="J22" s="24" t="str">
        <f t="shared" si="8"/>
        <v/>
      </c>
      <c r="K22" s="28" t="str">
        <f t="shared" si="4"/>
        <v/>
      </c>
      <c r="L22" s="29"/>
      <c r="M22" s="29"/>
      <c r="N22" s="29"/>
      <c r="O22" s="30"/>
      <c r="P22" s="20" t="str">
        <f t="shared" si="1"/>
        <v/>
      </c>
      <c r="Q22" s="20" t="str">
        <f t="shared" si="2"/>
        <v/>
      </c>
    </row>
    <row r="23" spans="1:17" x14ac:dyDescent="0.25">
      <c r="A23" s="2"/>
      <c r="B23" s="2"/>
      <c r="C23" s="17"/>
      <c r="D23" s="2"/>
      <c r="E23" s="17"/>
      <c r="F23" s="2"/>
      <c r="G23" s="24" t="str">
        <f t="shared" si="5"/>
        <v/>
      </c>
      <c r="H23" s="25" t="str">
        <f t="shared" si="6"/>
        <v/>
      </c>
      <c r="I23" s="24" t="str">
        <f t="shared" si="7"/>
        <v/>
      </c>
      <c r="J23" s="24" t="str">
        <f t="shared" si="8"/>
        <v/>
      </c>
      <c r="K23" s="28" t="str">
        <f t="shared" si="4"/>
        <v/>
      </c>
      <c r="L23" s="29"/>
      <c r="M23" s="29"/>
      <c r="N23" s="29"/>
      <c r="O23" s="30"/>
      <c r="P23" s="20" t="str">
        <f t="shared" si="1"/>
        <v/>
      </c>
      <c r="Q23" s="20" t="str">
        <f t="shared" si="2"/>
        <v/>
      </c>
    </row>
    <row r="24" spans="1:17" x14ac:dyDescent="0.25">
      <c r="A24" s="2"/>
      <c r="B24" s="2"/>
      <c r="C24" s="17"/>
      <c r="D24" s="2"/>
      <c r="E24" s="17"/>
      <c r="F24" s="2"/>
      <c r="G24" s="24" t="str">
        <f t="shared" si="5"/>
        <v/>
      </c>
      <c r="H24" s="25" t="str">
        <f t="shared" si="6"/>
        <v/>
      </c>
      <c r="I24" s="24" t="str">
        <f t="shared" si="7"/>
        <v/>
      </c>
      <c r="J24" s="24" t="str">
        <f t="shared" si="8"/>
        <v/>
      </c>
      <c r="K24" s="28" t="str">
        <f t="shared" si="4"/>
        <v/>
      </c>
      <c r="L24" s="29"/>
      <c r="M24" s="29"/>
      <c r="N24" s="29"/>
      <c r="O24" s="30"/>
      <c r="P24" s="20" t="str">
        <f t="shared" si="1"/>
        <v/>
      </c>
      <c r="Q24" s="20" t="str">
        <f t="shared" si="2"/>
        <v/>
      </c>
    </row>
    <row r="25" spans="1:17" x14ac:dyDescent="0.25">
      <c r="A25" s="2"/>
      <c r="B25" s="2"/>
      <c r="C25" s="17"/>
      <c r="D25" s="2"/>
      <c r="E25" s="17"/>
      <c r="F25" s="2"/>
      <c r="G25" s="24" t="str">
        <f t="shared" si="5"/>
        <v/>
      </c>
      <c r="H25" s="25" t="str">
        <f t="shared" si="6"/>
        <v/>
      </c>
      <c r="I25" s="24" t="str">
        <f t="shared" si="7"/>
        <v/>
      </c>
      <c r="J25" s="24" t="str">
        <f t="shared" si="8"/>
        <v/>
      </c>
      <c r="K25" s="28" t="str">
        <f t="shared" si="4"/>
        <v/>
      </c>
      <c r="L25" s="29"/>
      <c r="M25" s="29"/>
      <c r="N25" s="29"/>
      <c r="O25" s="30"/>
      <c r="P25" s="20" t="str">
        <f t="shared" si="1"/>
        <v/>
      </c>
      <c r="Q25" s="20" t="str">
        <f t="shared" si="2"/>
        <v/>
      </c>
    </row>
    <row r="26" spans="1:17" x14ac:dyDescent="0.25">
      <c r="A26" s="2"/>
      <c r="B26" s="2"/>
      <c r="C26" s="17"/>
      <c r="D26" s="2"/>
      <c r="E26" s="17"/>
      <c r="F26" s="2"/>
      <c r="G26" s="24" t="str">
        <f t="shared" si="5"/>
        <v/>
      </c>
      <c r="H26" s="25" t="str">
        <f t="shared" si="6"/>
        <v/>
      </c>
      <c r="I26" s="24" t="str">
        <f t="shared" si="7"/>
        <v/>
      </c>
      <c r="J26" s="24" t="str">
        <f t="shared" si="8"/>
        <v/>
      </c>
      <c r="K26" s="28" t="str">
        <f t="shared" si="4"/>
        <v/>
      </c>
      <c r="L26" s="29"/>
      <c r="M26" s="29"/>
      <c r="N26" s="29"/>
      <c r="O26" s="30"/>
      <c r="P26" s="20" t="str">
        <f t="shared" si="1"/>
        <v/>
      </c>
      <c r="Q26" s="20" t="str">
        <f t="shared" si="2"/>
        <v/>
      </c>
    </row>
    <row r="27" spans="1:17" x14ac:dyDescent="0.25">
      <c r="A27" s="2"/>
      <c r="B27" s="14"/>
      <c r="C27" s="18"/>
      <c r="D27" s="14"/>
      <c r="E27" s="18"/>
      <c r="F27" s="14"/>
      <c r="G27" s="24" t="str">
        <f t="shared" si="5"/>
        <v/>
      </c>
      <c r="H27" s="25" t="str">
        <f t="shared" si="6"/>
        <v/>
      </c>
      <c r="I27" s="24" t="str">
        <f t="shared" si="7"/>
        <v/>
      </c>
      <c r="J27" s="24" t="str">
        <f t="shared" si="8"/>
        <v/>
      </c>
      <c r="K27" s="28" t="str">
        <f t="shared" si="4"/>
        <v/>
      </c>
      <c r="L27" s="29"/>
      <c r="M27" s="29"/>
      <c r="N27" s="29"/>
      <c r="O27" s="30"/>
      <c r="P27" s="20" t="str">
        <f t="shared" si="1"/>
        <v/>
      </c>
      <c r="Q27" s="20" t="str">
        <f t="shared" si="2"/>
        <v/>
      </c>
    </row>
    <row r="28" spans="1:17" x14ac:dyDescent="0.25">
      <c r="A28" s="2"/>
      <c r="B28" s="14"/>
      <c r="C28" s="18"/>
      <c r="D28" s="14"/>
      <c r="E28" s="18"/>
      <c r="F28" s="14"/>
      <c r="G28" s="24" t="str">
        <f t="shared" si="5"/>
        <v/>
      </c>
      <c r="H28" s="25" t="str">
        <f t="shared" si="6"/>
        <v/>
      </c>
      <c r="I28" s="24" t="str">
        <f t="shared" si="7"/>
        <v/>
      </c>
      <c r="J28" s="24" t="str">
        <f t="shared" si="8"/>
        <v/>
      </c>
      <c r="K28" s="28" t="str">
        <f t="shared" si="4"/>
        <v/>
      </c>
      <c r="L28" s="29"/>
      <c r="M28" s="29"/>
      <c r="N28" s="29"/>
      <c r="O28" s="30"/>
      <c r="P28" s="20" t="str">
        <f t="shared" si="1"/>
        <v/>
      </c>
      <c r="Q28" s="20" t="str">
        <f t="shared" si="2"/>
        <v/>
      </c>
    </row>
    <row r="29" spans="1:17" x14ac:dyDescent="0.25">
      <c r="A29" s="2"/>
      <c r="B29" s="14"/>
      <c r="C29" s="18"/>
      <c r="D29" s="14"/>
      <c r="E29" s="18"/>
      <c r="F29" s="14"/>
      <c r="G29" s="24" t="str">
        <f t="shared" si="5"/>
        <v/>
      </c>
      <c r="H29" s="25" t="str">
        <f t="shared" si="6"/>
        <v/>
      </c>
      <c r="I29" s="24" t="str">
        <f t="shared" si="7"/>
        <v/>
      </c>
      <c r="J29" s="24" t="str">
        <f t="shared" si="8"/>
        <v/>
      </c>
      <c r="K29" s="28" t="str">
        <f t="shared" si="4"/>
        <v/>
      </c>
      <c r="L29" s="29"/>
      <c r="M29" s="29"/>
      <c r="N29" s="29"/>
      <c r="O29" s="30"/>
      <c r="P29" s="20" t="str">
        <f t="shared" si="1"/>
        <v/>
      </c>
      <c r="Q29" s="20" t="str">
        <f t="shared" si="2"/>
        <v/>
      </c>
    </row>
    <row r="30" spans="1:17" x14ac:dyDescent="0.25">
      <c r="A30" s="2"/>
      <c r="B30" s="14"/>
      <c r="C30" s="18"/>
      <c r="D30" s="14"/>
      <c r="E30" s="18"/>
      <c r="F30" s="14"/>
      <c r="G30" s="24" t="str">
        <f t="shared" si="5"/>
        <v/>
      </c>
      <c r="H30" s="25" t="str">
        <f t="shared" si="6"/>
        <v/>
      </c>
      <c r="I30" s="24" t="str">
        <f t="shared" si="7"/>
        <v/>
      </c>
      <c r="J30" s="24" t="str">
        <f t="shared" si="8"/>
        <v/>
      </c>
      <c r="K30" s="28" t="str">
        <f t="shared" si="4"/>
        <v/>
      </c>
      <c r="L30" s="29"/>
      <c r="M30" s="29"/>
      <c r="N30" s="29"/>
      <c r="O30" s="30"/>
      <c r="P30" s="20" t="str">
        <f t="shared" si="1"/>
        <v/>
      </c>
      <c r="Q30" s="20" t="str">
        <f t="shared" si="2"/>
        <v/>
      </c>
    </row>
    <row r="31" spans="1:17" x14ac:dyDescent="0.25">
      <c r="A31" s="2"/>
      <c r="B31" s="14"/>
      <c r="C31" s="18"/>
      <c r="D31" s="14"/>
      <c r="E31" s="18"/>
      <c r="F31" s="14"/>
      <c r="G31" s="24" t="str">
        <f t="shared" si="5"/>
        <v/>
      </c>
      <c r="H31" s="25" t="str">
        <f t="shared" si="6"/>
        <v/>
      </c>
      <c r="I31" s="24" t="str">
        <f t="shared" si="7"/>
        <v/>
      </c>
      <c r="J31" s="24" t="str">
        <f t="shared" si="8"/>
        <v/>
      </c>
      <c r="K31" s="28" t="str">
        <f t="shared" si="4"/>
        <v/>
      </c>
      <c r="L31" s="29"/>
      <c r="M31" s="29"/>
      <c r="N31" s="29"/>
      <c r="O31" s="30"/>
      <c r="P31" s="20" t="str">
        <f t="shared" si="1"/>
        <v/>
      </c>
      <c r="Q31" s="20" t="str">
        <f t="shared" si="2"/>
        <v/>
      </c>
    </row>
    <row r="32" spans="1:17" x14ac:dyDescent="0.25">
      <c r="A32" s="2"/>
      <c r="B32" s="14"/>
      <c r="C32" s="18"/>
      <c r="D32" s="14"/>
      <c r="E32" s="18"/>
      <c r="F32" s="14"/>
      <c r="G32" s="24" t="str">
        <f t="shared" si="5"/>
        <v/>
      </c>
      <c r="H32" s="25" t="str">
        <f t="shared" si="6"/>
        <v/>
      </c>
      <c r="I32" s="24" t="str">
        <f t="shared" si="7"/>
        <v/>
      </c>
      <c r="J32" s="24" t="str">
        <f t="shared" si="8"/>
        <v/>
      </c>
      <c r="K32" s="28" t="str">
        <f t="shared" si="4"/>
        <v/>
      </c>
      <c r="L32" s="29"/>
      <c r="M32" s="29"/>
      <c r="N32" s="29"/>
      <c r="O32" s="30"/>
      <c r="P32" s="20" t="str">
        <f t="shared" si="1"/>
        <v/>
      </c>
      <c r="Q32" s="20" t="str">
        <f t="shared" si="2"/>
        <v/>
      </c>
    </row>
    <row r="33" spans="1:17" x14ac:dyDescent="0.25">
      <c r="A33" s="2"/>
      <c r="B33" s="14"/>
      <c r="C33" s="18"/>
      <c r="D33" s="14"/>
      <c r="E33" s="18"/>
      <c r="F33" s="14"/>
      <c r="G33" s="24" t="str">
        <f t="shared" si="5"/>
        <v/>
      </c>
      <c r="H33" s="25" t="str">
        <f t="shared" si="6"/>
        <v/>
      </c>
      <c r="I33" s="24" t="str">
        <f t="shared" si="7"/>
        <v/>
      </c>
      <c r="J33" s="24" t="str">
        <f t="shared" si="8"/>
        <v/>
      </c>
      <c r="K33" s="28" t="str">
        <f t="shared" si="4"/>
        <v/>
      </c>
      <c r="L33" s="29"/>
      <c r="M33" s="29"/>
      <c r="N33" s="29"/>
      <c r="O33" s="30"/>
      <c r="P33" s="20" t="str">
        <f t="shared" si="1"/>
        <v/>
      </c>
      <c r="Q33" s="20" t="str">
        <f t="shared" si="2"/>
        <v/>
      </c>
    </row>
    <row r="34" spans="1:17" x14ac:dyDescent="0.25">
      <c r="A34" s="2"/>
      <c r="B34" s="2"/>
      <c r="C34" s="17"/>
      <c r="D34" s="2"/>
      <c r="E34" s="17"/>
      <c r="F34" s="2"/>
      <c r="G34" s="24" t="str">
        <f t="shared" si="5"/>
        <v/>
      </c>
      <c r="H34" s="25" t="str">
        <f t="shared" si="6"/>
        <v/>
      </c>
      <c r="I34" s="24" t="str">
        <f t="shared" si="7"/>
        <v/>
      </c>
      <c r="J34" s="24" t="str">
        <f t="shared" si="8"/>
        <v/>
      </c>
      <c r="K34" s="28" t="str">
        <f t="shared" si="4"/>
        <v/>
      </c>
      <c r="L34" s="29"/>
      <c r="M34" s="29"/>
      <c r="N34" s="29"/>
      <c r="O34" s="30"/>
      <c r="P34" s="20" t="str">
        <f t="shared" si="1"/>
        <v/>
      </c>
      <c r="Q34" s="20" t="str">
        <f t="shared" si="2"/>
        <v/>
      </c>
    </row>
    <row r="35" spans="1:17" x14ac:dyDescent="0.25">
      <c r="A35" s="2"/>
      <c r="B35" s="2"/>
      <c r="C35" s="17"/>
      <c r="D35" s="2"/>
      <c r="E35" s="17"/>
      <c r="F35" s="2"/>
      <c r="G35" s="24" t="str">
        <f t="shared" si="5"/>
        <v/>
      </c>
      <c r="H35" s="25" t="str">
        <f t="shared" si="6"/>
        <v/>
      </c>
      <c r="I35" s="24" t="str">
        <f t="shared" si="7"/>
        <v/>
      </c>
      <c r="J35" s="24" t="str">
        <f t="shared" si="8"/>
        <v/>
      </c>
      <c r="K35" s="28" t="str">
        <f t="shared" si="4"/>
        <v/>
      </c>
      <c r="L35" s="29"/>
      <c r="M35" s="29"/>
      <c r="N35" s="29"/>
      <c r="O35" s="30"/>
      <c r="P35" s="20" t="str">
        <f t="shared" si="1"/>
        <v/>
      </c>
      <c r="Q35" s="20" t="str">
        <f t="shared" si="2"/>
        <v/>
      </c>
    </row>
    <row r="36" spans="1:17" x14ac:dyDescent="0.25">
      <c r="A36" s="2"/>
      <c r="B36" s="2"/>
      <c r="C36" s="17"/>
      <c r="D36" s="2"/>
      <c r="E36" s="17"/>
      <c r="F36" s="2"/>
      <c r="G36" s="24" t="str">
        <f t="shared" si="5"/>
        <v/>
      </c>
      <c r="H36" s="25" t="str">
        <f t="shared" si="6"/>
        <v/>
      </c>
      <c r="I36" s="24" t="str">
        <f t="shared" si="7"/>
        <v/>
      </c>
      <c r="J36" s="24" t="str">
        <f t="shared" si="8"/>
        <v/>
      </c>
      <c r="K36" s="28" t="str">
        <f t="shared" si="4"/>
        <v/>
      </c>
      <c r="L36" s="29"/>
      <c r="M36" s="29"/>
      <c r="N36" s="29"/>
      <c r="O36" s="30"/>
      <c r="P36" s="20" t="str">
        <f t="shared" si="1"/>
        <v/>
      </c>
      <c r="Q36" s="20" t="str">
        <f t="shared" si="2"/>
        <v/>
      </c>
    </row>
    <row r="37" spans="1:17" x14ac:dyDescent="0.25">
      <c r="A37" s="2"/>
      <c r="B37" s="2"/>
      <c r="C37" s="17"/>
      <c r="D37" s="2"/>
      <c r="E37" s="17"/>
      <c r="F37" s="2"/>
      <c r="G37" s="24" t="str">
        <f t="shared" si="5"/>
        <v/>
      </c>
      <c r="H37" s="25" t="str">
        <f t="shared" si="6"/>
        <v/>
      </c>
      <c r="I37" s="24" t="str">
        <f t="shared" si="7"/>
        <v/>
      </c>
      <c r="J37" s="24" t="str">
        <f t="shared" si="8"/>
        <v/>
      </c>
      <c r="K37" s="28" t="str">
        <f t="shared" si="4"/>
        <v/>
      </c>
      <c r="L37" s="29"/>
      <c r="M37" s="29"/>
      <c r="N37" s="29"/>
      <c r="O37" s="30"/>
      <c r="P37" s="20" t="str">
        <f t="shared" si="1"/>
        <v/>
      </c>
      <c r="Q37" s="20" t="str">
        <f t="shared" si="2"/>
        <v/>
      </c>
    </row>
    <row r="38" spans="1:17" x14ac:dyDescent="0.25">
      <c r="A38" s="2"/>
      <c r="B38" s="2"/>
      <c r="C38" s="17"/>
      <c r="D38" s="2"/>
      <c r="E38" s="17"/>
      <c r="F38" s="2"/>
      <c r="G38" s="24" t="str">
        <f t="shared" si="5"/>
        <v/>
      </c>
      <c r="H38" s="25" t="str">
        <f t="shared" si="6"/>
        <v/>
      </c>
      <c r="I38" s="24" t="str">
        <f t="shared" si="7"/>
        <v/>
      </c>
      <c r="J38" s="24" t="str">
        <f t="shared" si="8"/>
        <v/>
      </c>
      <c r="K38" s="28" t="str">
        <f t="shared" si="4"/>
        <v/>
      </c>
      <c r="L38" s="29"/>
      <c r="M38" s="29"/>
      <c r="N38" s="29"/>
      <c r="O38" s="30"/>
      <c r="P38" s="20" t="str">
        <f t="shared" si="1"/>
        <v/>
      </c>
      <c r="Q38" s="20" t="str">
        <f t="shared" si="2"/>
        <v/>
      </c>
    </row>
    <row r="39" spans="1:17" x14ac:dyDescent="0.25">
      <c r="A39" s="2"/>
      <c r="B39" s="2"/>
      <c r="C39" s="17"/>
      <c r="D39" s="2"/>
      <c r="E39" s="17"/>
      <c r="F39" s="2"/>
      <c r="G39" s="24" t="str">
        <f t="shared" si="5"/>
        <v/>
      </c>
      <c r="H39" s="25" t="str">
        <f t="shared" si="6"/>
        <v/>
      </c>
      <c r="I39" s="24" t="str">
        <f t="shared" si="7"/>
        <v/>
      </c>
      <c r="J39" s="24" t="str">
        <f t="shared" si="8"/>
        <v/>
      </c>
      <c r="K39" s="28" t="str">
        <f t="shared" si="4"/>
        <v/>
      </c>
      <c r="L39" s="29"/>
      <c r="M39" s="29"/>
      <c r="N39" s="29"/>
      <c r="O39" s="30"/>
      <c r="P39" s="20" t="str">
        <f t="shared" si="1"/>
        <v/>
      </c>
      <c r="Q39" s="20" t="str">
        <f t="shared" si="2"/>
        <v/>
      </c>
    </row>
    <row r="40" spans="1:17" x14ac:dyDescent="0.25">
      <c r="A40" s="2"/>
      <c r="B40" s="2"/>
      <c r="C40" s="17"/>
      <c r="D40" s="2"/>
      <c r="E40" s="17"/>
      <c r="F40" s="2"/>
      <c r="G40" s="24" t="str">
        <f t="shared" si="5"/>
        <v/>
      </c>
      <c r="H40" s="25" t="str">
        <f t="shared" si="6"/>
        <v/>
      </c>
      <c r="I40" s="24" t="str">
        <f t="shared" si="7"/>
        <v/>
      </c>
      <c r="J40" s="24" t="str">
        <f t="shared" si="8"/>
        <v/>
      </c>
      <c r="K40" s="28" t="str">
        <f t="shared" si="4"/>
        <v/>
      </c>
      <c r="L40" s="29"/>
      <c r="M40" s="29"/>
      <c r="N40" s="29"/>
      <c r="O40" s="30"/>
      <c r="P40" s="20" t="str">
        <f t="shared" si="1"/>
        <v/>
      </c>
      <c r="Q40" s="20" t="str">
        <f t="shared" si="2"/>
        <v/>
      </c>
    </row>
    <row r="41" spans="1:17" x14ac:dyDescent="0.25">
      <c r="A41" s="2"/>
      <c r="B41" s="2"/>
      <c r="C41" s="17"/>
      <c r="D41" s="2"/>
      <c r="E41" s="17"/>
      <c r="F41" s="2"/>
      <c r="G41" s="24" t="str">
        <f t="shared" si="5"/>
        <v/>
      </c>
      <c r="H41" s="25" t="str">
        <f t="shared" si="6"/>
        <v/>
      </c>
      <c r="I41" s="24" t="str">
        <f t="shared" si="7"/>
        <v/>
      </c>
      <c r="J41" s="24" t="str">
        <f t="shared" si="8"/>
        <v/>
      </c>
      <c r="K41" s="28" t="str">
        <f t="shared" si="4"/>
        <v/>
      </c>
      <c r="L41" s="29"/>
      <c r="M41" s="29"/>
      <c r="N41" s="29"/>
      <c r="O41" s="30"/>
      <c r="P41" s="20" t="str">
        <f t="shared" si="1"/>
        <v/>
      </c>
      <c r="Q41" s="20" t="str">
        <f t="shared" si="2"/>
        <v/>
      </c>
    </row>
    <row r="42" spans="1:17" x14ac:dyDescent="0.25">
      <c r="A42" s="2"/>
      <c r="B42" s="2"/>
      <c r="C42" s="17"/>
      <c r="D42" s="2"/>
      <c r="E42" s="17"/>
      <c r="F42" s="2"/>
      <c r="G42" s="24" t="str">
        <f t="shared" si="5"/>
        <v/>
      </c>
      <c r="H42" s="25" t="str">
        <f t="shared" si="6"/>
        <v/>
      </c>
      <c r="I42" s="24" t="str">
        <f t="shared" si="7"/>
        <v/>
      </c>
      <c r="J42" s="24" t="str">
        <f t="shared" si="8"/>
        <v/>
      </c>
      <c r="K42" s="28" t="str">
        <f t="shared" si="4"/>
        <v/>
      </c>
      <c r="L42" s="29"/>
      <c r="M42" s="29"/>
      <c r="N42" s="29"/>
      <c r="O42" s="30"/>
      <c r="P42" s="20" t="str">
        <f t="shared" si="1"/>
        <v/>
      </c>
      <c r="Q42" s="20" t="str">
        <f t="shared" si="2"/>
        <v/>
      </c>
    </row>
    <row r="43" spans="1:17" x14ac:dyDescent="0.25">
      <c r="A43" s="2"/>
      <c r="B43" s="2"/>
      <c r="C43" s="17"/>
      <c r="D43" s="2"/>
      <c r="E43" s="17"/>
      <c r="F43" s="2"/>
      <c r="G43" s="24" t="str">
        <f t="shared" si="5"/>
        <v/>
      </c>
      <c r="H43" s="25" t="str">
        <f t="shared" si="6"/>
        <v/>
      </c>
      <c r="I43" s="24" t="str">
        <f t="shared" si="7"/>
        <v/>
      </c>
      <c r="J43" s="24" t="str">
        <f t="shared" si="8"/>
        <v/>
      </c>
      <c r="K43" s="28" t="str">
        <f t="shared" si="4"/>
        <v/>
      </c>
      <c r="L43" s="29"/>
      <c r="M43" s="29"/>
      <c r="N43" s="29"/>
      <c r="O43" s="30"/>
      <c r="P43" s="20" t="str">
        <f t="shared" si="1"/>
        <v/>
      </c>
      <c r="Q43" s="20" t="str">
        <f t="shared" si="2"/>
        <v/>
      </c>
    </row>
    <row r="44" spans="1:17" x14ac:dyDescent="0.25">
      <c r="A44" s="2"/>
      <c r="B44" s="2"/>
      <c r="C44" s="17"/>
      <c r="D44" s="2"/>
      <c r="E44" s="17"/>
      <c r="F44" s="2"/>
      <c r="G44" s="21" t="str">
        <f t="shared" si="5"/>
        <v/>
      </c>
      <c r="H44" s="20" t="str">
        <f t="shared" si="6"/>
        <v/>
      </c>
      <c r="I44" s="21" t="str">
        <f t="shared" si="7"/>
        <v/>
      </c>
      <c r="J44" s="21" t="str">
        <f t="shared" si="8"/>
        <v/>
      </c>
      <c r="K44" s="31" t="str">
        <f t="shared" si="4"/>
        <v/>
      </c>
      <c r="L44" s="32"/>
      <c r="M44" s="32"/>
      <c r="N44" s="32"/>
      <c r="O44" s="33"/>
      <c r="P44" s="20" t="str">
        <f t="shared" si="1"/>
        <v/>
      </c>
      <c r="Q44" s="20" t="str">
        <f t="shared" si="2"/>
        <v/>
      </c>
    </row>
    <row r="53" spans="1:3" x14ac:dyDescent="0.25">
      <c r="A53" s="3" t="s">
        <v>30</v>
      </c>
    </row>
    <row r="54" spans="1:3" x14ac:dyDescent="0.25">
      <c r="A54" t="s">
        <v>31</v>
      </c>
      <c r="C54" s="26">
        <v>5</v>
      </c>
    </row>
    <row r="55" spans="1:3" x14ac:dyDescent="0.25">
      <c r="A55" t="s">
        <v>32</v>
      </c>
      <c r="C55" s="26">
        <v>15</v>
      </c>
    </row>
    <row r="56" spans="1:3" x14ac:dyDescent="0.25">
      <c r="A56" t="s">
        <v>45</v>
      </c>
      <c r="C56" s="27">
        <f>(1.8/1.3)*60/1000</f>
        <v>8.3076923076923076E-2</v>
      </c>
    </row>
    <row r="57" spans="1:3" x14ac:dyDescent="0.25">
      <c r="A57" t="s">
        <v>33</v>
      </c>
      <c r="C57" s="26">
        <v>3</v>
      </c>
    </row>
    <row r="58" spans="1:3" x14ac:dyDescent="0.25">
      <c r="A58" t="s">
        <v>34</v>
      </c>
      <c r="C58" s="26">
        <v>1.6</v>
      </c>
    </row>
    <row r="59" spans="1:3" x14ac:dyDescent="0.25">
      <c r="A59" t="s">
        <v>35</v>
      </c>
      <c r="C59" s="26">
        <v>4</v>
      </c>
    </row>
  </sheetData>
  <mergeCells count="32">
    <mergeCell ref="K24:O24"/>
    <mergeCell ref="K13:O13"/>
    <mergeCell ref="K14:O14"/>
    <mergeCell ref="K15:O15"/>
    <mergeCell ref="K16:O16"/>
    <mergeCell ref="K17:O17"/>
    <mergeCell ref="K18:O18"/>
    <mergeCell ref="K19:O19"/>
    <mergeCell ref="K20:O20"/>
    <mergeCell ref="K21:O21"/>
    <mergeCell ref="K22:O22"/>
    <mergeCell ref="K23:O23"/>
    <mergeCell ref="K36:O36"/>
    <mergeCell ref="K25:O25"/>
    <mergeCell ref="K26:O26"/>
    <mergeCell ref="K27:O27"/>
    <mergeCell ref="K28:O28"/>
    <mergeCell ref="K29:O29"/>
    <mergeCell ref="K30:O30"/>
    <mergeCell ref="K31:O31"/>
    <mergeCell ref="K32:O32"/>
    <mergeCell ref="K33:O33"/>
    <mergeCell ref="K34:O34"/>
    <mergeCell ref="K35:O35"/>
    <mergeCell ref="K43:O43"/>
    <mergeCell ref="K44:O44"/>
    <mergeCell ref="K37:O37"/>
    <mergeCell ref="K38:O38"/>
    <mergeCell ref="K39:O39"/>
    <mergeCell ref="K40:O40"/>
    <mergeCell ref="K41:O41"/>
    <mergeCell ref="K42:O42"/>
  </mergeCells>
  <conditionalFormatting sqref="J15:J44">
    <cfRule type="cellIs" dxfId="0" priority="1" operator="greaterThan">
      <formula>$J$12</formula>
    </cfRule>
  </conditionalFormatting>
  <dataValidations count="3">
    <dataValidation type="list" allowBlank="1" showInputMessage="1" showErrorMessage="1" sqref="E14:E44" xr:uid="{3F1969F3-ED1A-4778-ABE4-6D8B2786012D}">
      <formula1>"Flux, Resolution"</formula1>
    </dataValidation>
    <dataValidation type="list" allowBlank="1" showInputMessage="1" showErrorMessage="1" sqref="C15:C44" xr:uid="{860F6D51-B1A4-4FDB-B551-2FC8B83098EB}">
      <formula1>$B$7:$B$9</formula1>
    </dataValidation>
    <dataValidation type="decimal" allowBlank="1" showInputMessage="1" showErrorMessage="1" sqref="F15:F44" xr:uid="{BF836510-C8BE-4836-888F-0A5D8FA4BE38}">
      <formula1>0</formula1>
      <formula2>120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ARCS mail-in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Abernathy, Douglas L.</dc:creator>
  <cp:lastModifiedBy>Abernathy, Douglas L.</cp:lastModifiedBy>
  <dcterms:created xsi:type="dcterms:W3CDTF">2025-03-11T17:46:05Z</dcterms:created>
  <dcterms:modified xsi:type="dcterms:W3CDTF">2025-05-27T17:31:53Z</dcterms:modified>
</cp:coreProperties>
</file>